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tamb\OneDrive\IFRJ\Disciplinas\"/>
    </mc:Choice>
  </mc:AlternateContent>
  <xr:revisionPtr revIDLastSave="0" documentId="8_{54C9C105-32AA-4B86-ACD4-8C9CF81CE6DA}" xr6:coauthVersionLast="47" xr6:coauthVersionMax="47" xr10:uidLastSave="{00000000-0000-0000-0000-000000000000}"/>
  <bookViews>
    <workbookView xWindow="-28920" yWindow="45" windowWidth="29040" windowHeight="15840" activeTab="1" xr2:uid="{A8F39049-D0CA-474F-AD52-C8D921B1A208}"/>
  </bookViews>
  <sheets>
    <sheet name=" Turma A" sheetId="1" r:id="rId1"/>
    <sheet name="Turma B" sheetId="3" r:id="rId2"/>
  </sheets>
  <definedNames>
    <definedName name="CIDADE">' Turma A'!$E$4:$E$15</definedName>
    <definedName name="SEXO">' Turma A'!$D$4:$D$15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3" l="1"/>
  <c r="G4" i="3"/>
  <c r="G5" i="3"/>
  <c r="G6" i="3"/>
  <c r="G2" i="3"/>
  <c r="E6" i="3"/>
  <c r="E2" i="3"/>
  <c r="E4" i="3"/>
  <c r="E5" i="3"/>
  <c r="E3" i="3"/>
  <c r="F31" i="1"/>
  <c r="L5" i="1"/>
  <c r="L6" i="1"/>
  <c r="L7" i="1"/>
  <c r="L8" i="1"/>
  <c r="L9" i="1"/>
  <c r="L10" i="1"/>
  <c r="L11" i="1"/>
  <c r="L12" i="1"/>
  <c r="L13" i="1"/>
  <c r="L14" i="1"/>
  <c r="L15" i="1"/>
  <c r="F30" i="1"/>
  <c r="F29" i="1"/>
  <c r="F28" i="1"/>
  <c r="F27" i="1"/>
  <c r="F26" i="1"/>
  <c r="M6" i="1"/>
  <c r="N6" i="1" s="1"/>
  <c r="L4" i="1"/>
  <c r="G23" i="1"/>
  <c r="I23" i="1"/>
  <c r="J23" i="1"/>
  <c r="K23" i="1"/>
  <c r="F23" i="1"/>
  <c r="G22" i="1"/>
  <c r="I22" i="1"/>
  <c r="J22" i="1"/>
  <c r="K22" i="1"/>
  <c r="F22" i="1"/>
  <c r="G21" i="1"/>
  <c r="I21" i="1"/>
  <c r="J21" i="1"/>
  <c r="K21" i="1"/>
  <c r="F21" i="1"/>
  <c r="G20" i="1"/>
  <c r="I20" i="1"/>
  <c r="J20" i="1"/>
  <c r="K20" i="1"/>
  <c r="F20" i="1"/>
  <c r="G19" i="1"/>
  <c r="I19" i="1"/>
  <c r="J19" i="1"/>
  <c r="K19" i="1"/>
  <c r="F19" i="1"/>
  <c r="G18" i="1"/>
  <c r="I18" i="1"/>
  <c r="J18" i="1"/>
  <c r="K18" i="1"/>
  <c r="F18" i="1"/>
  <c r="H5" i="1"/>
  <c r="H6" i="1"/>
  <c r="H7" i="1"/>
  <c r="M7" i="1" s="1"/>
  <c r="N7" i="1" s="1"/>
  <c r="H8" i="1"/>
  <c r="H9" i="1"/>
  <c r="H11" i="1"/>
  <c r="H12" i="1"/>
  <c r="H13" i="1"/>
  <c r="H14" i="1"/>
  <c r="M14" i="1" s="1"/>
  <c r="N14" i="1" s="1"/>
  <c r="H15" i="1"/>
  <c r="H4" i="1"/>
  <c r="M12" i="1" l="1"/>
  <c r="N12" i="1" s="1"/>
  <c r="H22" i="1"/>
  <c r="M9" i="1"/>
  <c r="N9" i="1" s="1"/>
  <c r="M5" i="1"/>
  <c r="N5" i="1" s="1"/>
  <c r="M4" i="1"/>
  <c r="N4" i="1" s="1"/>
  <c r="M15" i="1"/>
  <c r="N15" i="1" s="1"/>
  <c r="M11" i="1"/>
  <c r="N11" i="1" s="1"/>
  <c r="M13" i="1"/>
  <c r="N13" i="1" s="1"/>
  <c r="M8" i="1"/>
  <c r="N8" i="1" s="1"/>
  <c r="L21" i="1"/>
  <c r="L20" i="1"/>
  <c r="L23" i="1"/>
  <c r="L19" i="1"/>
  <c r="L22" i="1"/>
  <c r="L18" i="1"/>
  <c r="H18" i="1"/>
  <c r="H21" i="1"/>
  <c r="H23" i="1"/>
  <c r="M10" i="1"/>
  <c r="H20" i="1"/>
  <c r="H19" i="1"/>
  <c r="M21" i="1" l="1"/>
  <c r="M19" i="1"/>
  <c r="M23" i="1"/>
  <c r="M20" i="1"/>
  <c r="N10" i="1"/>
  <c r="M18" i="1"/>
  <c r="M22" i="1"/>
</calcChain>
</file>

<file path=xl/sharedStrings.xml><?xml version="1.0" encoding="utf-8"?>
<sst xmlns="http://schemas.openxmlformats.org/spreadsheetml/2006/main" count="74" uniqueCount="48">
  <si>
    <t>Matrícula</t>
  </si>
  <si>
    <t>Nome</t>
  </si>
  <si>
    <t>Gênero</t>
  </si>
  <si>
    <t>Naturalidade</t>
  </si>
  <si>
    <t>P1</t>
  </si>
  <si>
    <t>P2</t>
  </si>
  <si>
    <t>P3</t>
  </si>
  <si>
    <t>P4</t>
  </si>
  <si>
    <t>P5</t>
  </si>
  <si>
    <t>AMANDA</t>
  </si>
  <si>
    <t>JOANA</t>
  </si>
  <si>
    <t>PEDRO</t>
  </si>
  <si>
    <t>AUGUSTO</t>
  </si>
  <si>
    <t>JORGE</t>
  </si>
  <si>
    <t>MÁRIO</t>
  </si>
  <si>
    <t>HENRIQUE</t>
  </si>
  <si>
    <t>MARIA CLARA</t>
  </si>
  <si>
    <t>DAVI</t>
  </si>
  <si>
    <t>VICTOR</t>
  </si>
  <si>
    <t>JAMES</t>
  </si>
  <si>
    <t>F</t>
  </si>
  <si>
    <t>M</t>
  </si>
  <si>
    <t>ROBERTA</t>
  </si>
  <si>
    <t>RIO DE JANEIRO</t>
  </si>
  <si>
    <t>SÃO PAULO</t>
  </si>
  <si>
    <t>NITERÓI</t>
  </si>
  <si>
    <t>DUQUE DE CAXIAS</t>
  </si>
  <si>
    <t>MESQUITA</t>
  </si>
  <si>
    <t>NILÓPOLIS</t>
  </si>
  <si>
    <t>SALVADOR</t>
  </si>
  <si>
    <t>Média Final</t>
  </si>
  <si>
    <t>Média B1</t>
  </si>
  <si>
    <t>Média B2</t>
  </si>
  <si>
    <t>Situação</t>
  </si>
  <si>
    <t>Total de Alunos Presentes</t>
  </si>
  <si>
    <t>Total de Alunos Ausentes</t>
  </si>
  <si>
    <t>Média das Notas</t>
  </si>
  <si>
    <t>Maior Nota</t>
  </si>
  <si>
    <t>Menor Nota</t>
  </si>
  <si>
    <t>Total de Alunos Abaixo da Média</t>
  </si>
  <si>
    <t>Total de Alunos</t>
  </si>
  <si>
    <t>Total de Alunos - Sexo Masculino</t>
  </si>
  <si>
    <t>Total de Alunos - Sexo Feminino</t>
  </si>
  <si>
    <t>Total de Alunos - M e RJ</t>
  </si>
  <si>
    <t>Total de Alunos - F e RJ</t>
  </si>
  <si>
    <t>Faltou</t>
  </si>
  <si>
    <t>Quantidade de Cidades Diferentes</t>
  </si>
  <si>
    <t>Faltas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</si>
</sst>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0" fillId="0" borderId="1" xfId="0" applyNumberFormat="1" applyBorder="1"/>
  </cellXfs>
  <cellStyles count="1">
    <cellStyle name="Normal" xfId="0" builtinId="0"/>
  </cellStyles>
  <dxfs count="6"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83A26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83A26"/>
        </patternFill>
      </fill>
    </dxf>
  </dxfs>
  <tableStyles count="0" defaultTableStyle="TableStyleMedium2" defaultPivotStyle="PivotStyleLight16"/>
  <colors>
    <mruColors>
      <color rgb="FFF83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8ECE-479B-4116-A4AF-C58444B006A1}">
  <dimension ref="B3:N31"/>
  <sheetViews>
    <sheetView showGridLines="0" workbookViewId="0">
      <selection activeCell="S22" sqref="S22"/>
    </sheetView>
  </sheetViews>
  <sheetFormatPr defaultRowHeight="15" x14ac:dyDescent="0.25"/>
  <cols>
    <col min="3" max="3" width="18.5703125" customWidth="1"/>
    <col min="5" max="5" width="30.85546875" bestFit="1" customWidth="1"/>
    <col min="8" max="8" width="9.140625" customWidth="1"/>
    <col min="12" max="12" width="9.5703125" customWidth="1"/>
    <col min="13" max="13" width="11.5703125" customWidth="1"/>
    <col min="14" max="14" width="14.28515625" customWidth="1"/>
  </cols>
  <sheetData>
    <row r="3" spans="2:14" x14ac:dyDescent="0.25"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31</v>
      </c>
      <c r="I3" s="6" t="s">
        <v>6</v>
      </c>
      <c r="J3" s="6" t="s">
        <v>7</v>
      </c>
      <c r="K3" s="6" t="s">
        <v>8</v>
      </c>
      <c r="L3" s="6" t="s">
        <v>32</v>
      </c>
      <c r="M3" s="6" t="s">
        <v>30</v>
      </c>
      <c r="N3" s="6" t="s">
        <v>33</v>
      </c>
    </row>
    <row r="4" spans="2:14" x14ac:dyDescent="0.25">
      <c r="B4" s="2">
        <v>1</v>
      </c>
      <c r="C4" s="2" t="s">
        <v>9</v>
      </c>
      <c r="D4" s="5" t="s">
        <v>20</v>
      </c>
      <c r="E4" s="2" t="s">
        <v>23</v>
      </c>
      <c r="F4" s="3">
        <v>3.5</v>
      </c>
      <c r="G4" s="3">
        <v>6</v>
      </c>
      <c r="H4" s="3">
        <f>(F4+G4)/2</f>
        <v>4.75</v>
      </c>
      <c r="I4" s="2">
        <v>5.5</v>
      </c>
      <c r="J4" s="2"/>
      <c r="K4" s="3">
        <v>7</v>
      </c>
      <c r="L4" s="4">
        <f>SUM(I4:K4)/3</f>
        <v>4.166666666666667</v>
      </c>
      <c r="M4" s="4">
        <f>(H4+2*L4)/3</f>
        <v>4.3611111111111116</v>
      </c>
      <c r="N4" s="7" t="str">
        <f>IF(M4&gt;=6,"APROVADO",IF(M4&lt;4,"REPROVADO","RECUPERAÇÃO"))</f>
        <v>RECUPERAÇÃO</v>
      </c>
    </row>
    <row r="5" spans="2:14" x14ac:dyDescent="0.25">
      <c r="B5" s="2">
        <v>2</v>
      </c>
      <c r="C5" s="2" t="s">
        <v>12</v>
      </c>
      <c r="D5" s="5" t="s">
        <v>21</v>
      </c>
      <c r="E5" s="2" t="s">
        <v>24</v>
      </c>
      <c r="F5" s="3">
        <v>5.5</v>
      </c>
      <c r="G5" s="3">
        <v>7</v>
      </c>
      <c r="H5" s="3">
        <f t="shared" ref="H5:H15" si="0">(F5+G5)/2</f>
        <v>6.25</v>
      </c>
      <c r="I5" s="2">
        <v>6</v>
      </c>
      <c r="J5" s="3">
        <v>8.5</v>
      </c>
      <c r="K5" s="3">
        <v>5.5</v>
      </c>
      <c r="L5" s="4">
        <f t="shared" ref="L5:L15" si="1">SUM(I5:K5)/3</f>
        <v>6.666666666666667</v>
      </c>
      <c r="M5" s="4">
        <f t="shared" ref="M5:M15" si="2">(H5+2*L5)/3</f>
        <v>6.5277777777777786</v>
      </c>
      <c r="N5" s="7" t="str">
        <f t="shared" ref="N5:N15" si="3">IF(M5&gt;=6,"APROVADO",IF(M5&lt;4,"REPROVADO","RECUPERAÇÃO"))</f>
        <v>APROVADO</v>
      </c>
    </row>
    <row r="6" spans="2:14" x14ac:dyDescent="0.25">
      <c r="B6" s="2">
        <v>3</v>
      </c>
      <c r="C6" s="2" t="s">
        <v>17</v>
      </c>
      <c r="D6" s="5" t="s">
        <v>21</v>
      </c>
      <c r="E6" s="2" t="s">
        <v>25</v>
      </c>
      <c r="F6" s="3">
        <v>7</v>
      </c>
      <c r="G6" s="3">
        <v>8</v>
      </c>
      <c r="H6" s="3">
        <f t="shared" si="0"/>
        <v>7.5</v>
      </c>
      <c r="I6" s="2">
        <v>4</v>
      </c>
      <c r="J6" s="3">
        <v>5</v>
      </c>
      <c r="K6" s="3">
        <v>6</v>
      </c>
      <c r="L6" s="4">
        <f t="shared" si="1"/>
        <v>5</v>
      </c>
      <c r="M6" s="4">
        <f t="shared" si="2"/>
        <v>5.833333333333333</v>
      </c>
      <c r="N6" s="7" t="str">
        <f t="shared" si="3"/>
        <v>RECUPERAÇÃO</v>
      </c>
    </row>
    <row r="7" spans="2:14" x14ac:dyDescent="0.25">
      <c r="B7" s="2">
        <v>4</v>
      </c>
      <c r="C7" s="2" t="s">
        <v>15</v>
      </c>
      <c r="D7" s="5" t="s">
        <v>21</v>
      </c>
      <c r="E7" s="2" t="s">
        <v>26</v>
      </c>
      <c r="F7" s="3">
        <v>8</v>
      </c>
      <c r="G7" s="3">
        <v>7.5</v>
      </c>
      <c r="H7" s="3">
        <f>(F7+G7)/2</f>
        <v>7.75</v>
      </c>
      <c r="I7" s="2">
        <v>8.5</v>
      </c>
      <c r="J7" s="3">
        <v>8</v>
      </c>
      <c r="K7" s="3">
        <v>8</v>
      </c>
      <c r="L7" s="4">
        <f t="shared" si="1"/>
        <v>8.1666666666666661</v>
      </c>
      <c r="M7" s="4">
        <f t="shared" si="2"/>
        <v>8.0277777777777768</v>
      </c>
      <c r="N7" s="7" t="str">
        <f t="shared" si="3"/>
        <v>APROVADO</v>
      </c>
    </row>
    <row r="8" spans="2:14" x14ac:dyDescent="0.25">
      <c r="B8" s="2">
        <v>5</v>
      </c>
      <c r="C8" s="2" t="s">
        <v>19</v>
      </c>
      <c r="D8" s="5" t="s">
        <v>21</v>
      </c>
      <c r="E8" s="2" t="s">
        <v>27</v>
      </c>
      <c r="F8" s="3">
        <v>6</v>
      </c>
      <c r="G8" s="3">
        <v>7.5</v>
      </c>
      <c r="H8" s="3">
        <f>(F8+G8)/2</f>
        <v>6.75</v>
      </c>
      <c r="I8" s="2">
        <v>6</v>
      </c>
      <c r="J8" s="3">
        <v>9</v>
      </c>
      <c r="K8" s="3">
        <v>8.5</v>
      </c>
      <c r="L8" s="4">
        <f t="shared" si="1"/>
        <v>7.833333333333333</v>
      </c>
      <c r="M8" s="4">
        <f t="shared" si="2"/>
        <v>7.4722222222222214</v>
      </c>
      <c r="N8" s="7" t="str">
        <f t="shared" si="3"/>
        <v>APROVADO</v>
      </c>
    </row>
    <row r="9" spans="2:14" x14ac:dyDescent="0.25">
      <c r="B9" s="2">
        <v>6</v>
      </c>
      <c r="C9" s="2" t="s">
        <v>10</v>
      </c>
      <c r="D9" s="5" t="s">
        <v>20</v>
      </c>
      <c r="E9" s="2" t="s">
        <v>23</v>
      </c>
      <c r="F9" s="3">
        <v>10</v>
      </c>
      <c r="G9" s="3">
        <v>9</v>
      </c>
      <c r="H9" s="3">
        <f>(F9+G9)/2</f>
        <v>9.5</v>
      </c>
      <c r="I9" s="2">
        <v>8</v>
      </c>
      <c r="J9" s="3">
        <v>4</v>
      </c>
      <c r="K9" s="3">
        <v>7</v>
      </c>
      <c r="L9" s="4">
        <f t="shared" si="1"/>
        <v>6.333333333333333</v>
      </c>
      <c r="M9" s="4">
        <f t="shared" si="2"/>
        <v>7.3888888888888884</v>
      </c>
      <c r="N9" s="7" t="str">
        <f t="shared" si="3"/>
        <v>APROVADO</v>
      </c>
    </row>
    <row r="10" spans="2:14" x14ac:dyDescent="0.25">
      <c r="B10" s="2">
        <v>7</v>
      </c>
      <c r="C10" s="2" t="s">
        <v>13</v>
      </c>
      <c r="D10" s="5" t="s">
        <v>21</v>
      </c>
      <c r="E10" s="2" t="s">
        <v>23</v>
      </c>
      <c r="F10" s="3"/>
      <c r="G10" s="3">
        <v>8</v>
      </c>
      <c r="H10" s="3">
        <v>8</v>
      </c>
      <c r="I10" s="2"/>
      <c r="J10" s="3">
        <v>8</v>
      </c>
      <c r="K10" s="3">
        <v>5</v>
      </c>
      <c r="L10" s="4">
        <f t="shared" si="1"/>
        <v>4.333333333333333</v>
      </c>
      <c r="M10" s="4">
        <f t="shared" si="2"/>
        <v>5.5555555555555545</v>
      </c>
      <c r="N10" s="7" t="str">
        <f t="shared" si="3"/>
        <v>RECUPERAÇÃO</v>
      </c>
    </row>
    <row r="11" spans="2:14" x14ac:dyDescent="0.25">
      <c r="B11" s="2">
        <v>8</v>
      </c>
      <c r="C11" s="2" t="s">
        <v>16</v>
      </c>
      <c r="D11" s="5" t="s">
        <v>20</v>
      </c>
      <c r="E11" s="2" t="s">
        <v>28</v>
      </c>
      <c r="F11" s="3">
        <v>4.5</v>
      </c>
      <c r="G11" s="3">
        <v>8.5</v>
      </c>
      <c r="H11" s="3">
        <f>(F11+G11)/2</f>
        <v>6.5</v>
      </c>
      <c r="I11" s="2">
        <v>5</v>
      </c>
      <c r="J11" s="3">
        <v>3</v>
      </c>
      <c r="K11" s="3">
        <v>2.5</v>
      </c>
      <c r="L11" s="4">
        <f t="shared" si="1"/>
        <v>3.5</v>
      </c>
      <c r="M11" s="4">
        <f t="shared" si="2"/>
        <v>4.5</v>
      </c>
      <c r="N11" s="7" t="str">
        <f t="shared" si="3"/>
        <v>RECUPERAÇÃO</v>
      </c>
    </row>
    <row r="12" spans="2:14" x14ac:dyDescent="0.25">
      <c r="B12" s="2">
        <v>9</v>
      </c>
      <c r="C12" s="2" t="s">
        <v>14</v>
      </c>
      <c r="D12" s="5" t="s">
        <v>21</v>
      </c>
      <c r="E12" s="2" t="s">
        <v>29</v>
      </c>
      <c r="F12" s="3">
        <v>5</v>
      </c>
      <c r="G12" s="3"/>
      <c r="H12" s="3">
        <f>(F12+G12)/2</f>
        <v>2.5</v>
      </c>
      <c r="I12" s="2">
        <v>6</v>
      </c>
      <c r="J12" s="3">
        <v>3</v>
      </c>
      <c r="K12" s="3">
        <v>4</v>
      </c>
      <c r="L12" s="4">
        <f t="shared" si="1"/>
        <v>4.333333333333333</v>
      </c>
      <c r="M12" s="4">
        <f t="shared" si="2"/>
        <v>3.7222222222222219</v>
      </c>
      <c r="N12" s="7" t="str">
        <f t="shared" si="3"/>
        <v>REPROVADO</v>
      </c>
    </row>
    <row r="13" spans="2:14" x14ac:dyDescent="0.25">
      <c r="B13" s="2">
        <v>10</v>
      </c>
      <c r="C13" s="2" t="s">
        <v>11</v>
      </c>
      <c r="D13" s="5" t="s">
        <v>21</v>
      </c>
      <c r="E13" s="2" t="s">
        <v>23</v>
      </c>
      <c r="F13" s="3">
        <v>7</v>
      </c>
      <c r="G13" s="3">
        <v>4</v>
      </c>
      <c r="H13" s="3">
        <f>(F13+G13)/2</f>
        <v>5.5</v>
      </c>
      <c r="I13" s="2">
        <v>7.5</v>
      </c>
      <c r="J13" s="2"/>
      <c r="K13" s="3">
        <v>6</v>
      </c>
      <c r="L13" s="4">
        <f t="shared" si="1"/>
        <v>4.5</v>
      </c>
      <c r="M13" s="4">
        <f t="shared" si="2"/>
        <v>4.833333333333333</v>
      </c>
      <c r="N13" s="7" t="str">
        <f t="shared" si="3"/>
        <v>RECUPERAÇÃO</v>
      </c>
    </row>
    <row r="14" spans="2:14" x14ac:dyDescent="0.25">
      <c r="B14" s="2">
        <v>11</v>
      </c>
      <c r="C14" s="2" t="s">
        <v>22</v>
      </c>
      <c r="D14" s="5" t="s">
        <v>20</v>
      </c>
      <c r="E14" s="2" t="s">
        <v>24</v>
      </c>
      <c r="F14" s="3">
        <v>9</v>
      </c>
      <c r="G14" s="3">
        <v>8</v>
      </c>
      <c r="H14" s="3">
        <f>(F14+G14)/2</f>
        <v>8.5</v>
      </c>
      <c r="I14" s="2">
        <v>8</v>
      </c>
      <c r="J14" s="2"/>
      <c r="K14" s="3">
        <v>8</v>
      </c>
      <c r="L14" s="4">
        <f t="shared" si="1"/>
        <v>5.333333333333333</v>
      </c>
      <c r="M14" s="4">
        <f t="shared" si="2"/>
        <v>6.3888888888888884</v>
      </c>
      <c r="N14" s="7" t="str">
        <f t="shared" si="3"/>
        <v>APROVADO</v>
      </c>
    </row>
    <row r="15" spans="2:14" x14ac:dyDescent="0.25">
      <c r="B15" s="2">
        <v>12</v>
      </c>
      <c r="C15" s="2" t="s">
        <v>18</v>
      </c>
      <c r="D15" s="5" t="s">
        <v>21</v>
      </c>
      <c r="E15" s="2" t="s">
        <v>23</v>
      </c>
      <c r="F15" s="3">
        <v>7</v>
      </c>
      <c r="G15" s="3">
        <v>7</v>
      </c>
      <c r="H15" s="3">
        <f>(F15+G15)/2</f>
        <v>7</v>
      </c>
      <c r="I15" s="2">
        <v>9</v>
      </c>
      <c r="J15" s="3">
        <v>6</v>
      </c>
      <c r="K15" s="3">
        <v>10</v>
      </c>
      <c r="L15" s="4">
        <f t="shared" si="1"/>
        <v>8.3333333333333339</v>
      </c>
      <c r="M15" s="4">
        <f t="shared" si="2"/>
        <v>7.8888888888888893</v>
      </c>
      <c r="N15" s="7" t="str">
        <f t="shared" si="3"/>
        <v>APROVADO</v>
      </c>
    </row>
    <row r="18" spans="5:13" x14ac:dyDescent="0.25">
      <c r="E18" s="1" t="s">
        <v>34</v>
      </c>
      <c r="F18" s="2">
        <f>COUNT(F4:F15)</f>
        <v>11</v>
      </c>
      <c r="G18" s="2">
        <f t="shared" ref="G18:K18" si="4">COUNT(G4:G15)</f>
        <v>11</v>
      </c>
      <c r="H18" s="2">
        <f t="shared" si="4"/>
        <v>12</v>
      </c>
      <c r="I18" s="2">
        <f t="shared" si="4"/>
        <v>11</v>
      </c>
      <c r="J18" s="2">
        <f t="shared" si="4"/>
        <v>9</v>
      </c>
      <c r="K18" s="2">
        <f t="shared" si="4"/>
        <v>12</v>
      </c>
      <c r="L18" s="2">
        <f t="shared" ref="L18:M18" si="5">COUNT(L4:L15)</f>
        <v>12</v>
      </c>
      <c r="M18" s="2">
        <f t="shared" si="5"/>
        <v>12</v>
      </c>
    </row>
    <row r="19" spans="5:13" x14ac:dyDescent="0.25">
      <c r="E19" s="1" t="s">
        <v>35</v>
      </c>
      <c r="F19" s="2">
        <f>COUNTBLANK(F4:F15)</f>
        <v>1</v>
      </c>
      <c r="G19" s="2">
        <f t="shared" ref="G19:K19" si="6">COUNTBLANK(G4:G15)</f>
        <v>1</v>
      </c>
      <c r="H19" s="2">
        <f t="shared" si="6"/>
        <v>0</v>
      </c>
      <c r="I19" s="2">
        <f t="shared" si="6"/>
        <v>1</v>
      </c>
      <c r="J19" s="2">
        <f t="shared" si="6"/>
        <v>3</v>
      </c>
      <c r="K19" s="2">
        <f t="shared" si="6"/>
        <v>0</v>
      </c>
      <c r="L19" s="2">
        <f t="shared" ref="L19:M19" si="7">COUNTBLANK(L4:L15)</f>
        <v>0</v>
      </c>
      <c r="M19" s="2">
        <f t="shared" si="7"/>
        <v>0</v>
      </c>
    </row>
    <row r="20" spans="5:13" x14ac:dyDescent="0.25">
      <c r="E20" s="1" t="s">
        <v>39</v>
      </c>
      <c r="F20" s="2">
        <f>COUNTIF(F4:F15,"&lt;6")</f>
        <v>4</v>
      </c>
      <c r="G20" s="2">
        <f t="shared" ref="G20:K20" si="8">COUNTIF(G4:G15,"&lt;6")</f>
        <v>1</v>
      </c>
      <c r="H20" s="2">
        <f t="shared" si="8"/>
        <v>3</v>
      </c>
      <c r="I20" s="2">
        <f t="shared" si="8"/>
        <v>3</v>
      </c>
      <c r="J20" s="2">
        <f t="shared" si="8"/>
        <v>4</v>
      </c>
      <c r="K20" s="2">
        <f t="shared" si="8"/>
        <v>4</v>
      </c>
      <c r="L20" s="2">
        <f t="shared" ref="L20:M20" si="9">COUNTIF(L4:L15,"&lt;6")</f>
        <v>7</v>
      </c>
      <c r="M20" s="2">
        <f t="shared" si="9"/>
        <v>6</v>
      </c>
    </row>
    <row r="21" spans="5:13" x14ac:dyDescent="0.25">
      <c r="E21" s="1" t="s">
        <v>36</v>
      </c>
      <c r="F21" s="4">
        <f>AVERAGE(F4:F15)</f>
        <v>6.5909090909090908</v>
      </c>
      <c r="G21" s="4">
        <f t="shared" ref="G21:K21" si="10">AVERAGE(G4:G15)</f>
        <v>7.3181818181818183</v>
      </c>
      <c r="H21" s="4">
        <f t="shared" si="10"/>
        <v>6.708333333333333</v>
      </c>
      <c r="I21" s="4">
        <f t="shared" si="10"/>
        <v>6.6818181818181817</v>
      </c>
      <c r="J21" s="4">
        <f t="shared" si="10"/>
        <v>6.0555555555555554</v>
      </c>
      <c r="K21" s="4">
        <f t="shared" si="10"/>
        <v>6.458333333333333</v>
      </c>
      <c r="L21" s="4">
        <f t="shared" ref="L21:M21" si="11">AVERAGE(L4:L15)</f>
        <v>5.708333333333333</v>
      </c>
      <c r="M21" s="4">
        <f t="shared" si="11"/>
        <v>6.041666666666667</v>
      </c>
    </row>
    <row r="22" spans="5:13" x14ac:dyDescent="0.25">
      <c r="E22" s="1" t="s">
        <v>37</v>
      </c>
      <c r="F22" s="4">
        <f>MAX(F4:F15)</f>
        <v>10</v>
      </c>
      <c r="G22" s="4">
        <f t="shared" ref="G22:K22" si="12">MAX(G4:G15)</f>
        <v>9</v>
      </c>
      <c r="H22" s="4">
        <f t="shared" si="12"/>
        <v>9.5</v>
      </c>
      <c r="I22" s="4">
        <f t="shared" si="12"/>
        <v>9</v>
      </c>
      <c r="J22" s="4">
        <f t="shared" si="12"/>
        <v>9</v>
      </c>
      <c r="K22" s="4">
        <f t="shared" si="12"/>
        <v>10</v>
      </c>
      <c r="L22" s="4">
        <f t="shared" ref="L22:M22" si="13">MAX(L4:L15)</f>
        <v>8.3333333333333339</v>
      </c>
      <c r="M22" s="4">
        <f t="shared" si="13"/>
        <v>8.0277777777777768</v>
      </c>
    </row>
    <row r="23" spans="5:13" x14ac:dyDescent="0.25">
      <c r="E23" s="1" t="s">
        <v>38</v>
      </c>
      <c r="F23" s="4">
        <f>MIN(F4:F15)</f>
        <v>3.5</v>
      </c>
      <c r="G23" s="4">
        <f t="shared" ref="G23:K23" si="14">MIN(G4:G15)</f>
        <v>4</v>
      </c>
      <c r="H23" s="4">
        <f t="shared" si="14"/>
        <v>2.5</v>
      </c>
      <c r="I23" s="4">
        <f t="shared" si="14"/>
        <v>4</v>
      </c>
      <c r="J23" s="4">
        <f t="shared" si="14"/>
        <v>3</v>
      </c>
      <c r="K23" s="4">
        <f t="shared" si="14"/>
        <v>2.5</v>
      </c>
      <c r="L23" s="4">
        <f t="shared" ref="L23:M23" si="15">MIN(L4:L15)</f>
        <v>3.5</v>
      </c>
      <c r="M23" s="4">
        <f t="shared" si="15"/>
        <v>3.7222222222222219</v>
      </c>
    </row>
    <row r="26" spans="5:13" x14ac:dyDescent="0.25">
      <c r="E26" s="1" t="s">
        <v>40</v>
      </c>
      <c r="F26" s="2">
        <f>COUNTA(SEXO)</f>
        <v>12</v>
      </c>
    </row>
    <row r="27" spans="5:13" x14ac:dyDescent="0.25">
      <c r="E27" s="1" t="s">
        <v>41</v>
      </c>
      <c r="F27" s="2">
        <f>COUNTIF(SEXO,"M")</f>
        <v>8</v>
      </c>
    </row>
    <row r="28" spans="5:13" x14ac:dyDescent="0.25">
      <c r="E28" s="1" t="s">
        <v>42</v>
      </c>
      <c r="F28" s="2">
        <f>COUNTIF(SEXO,"F")</f>
        <v>4</v>
      </c>
    </row>
    <row r="29" spans="5:13" x14ac:dyDescent="0.25">
      <c r="E29" s="1" t="s">
        <v>43</v>
      </c>
      <c r="F29" s="2">
        <f>COUNTIFS(SEXO,"M",CIDADE,"RIO DE JANEIRO")</f>
        <v>3</v>
      </c>
    </row>
    <row r="30" spans="5:13" x14ac:dyDescent="0.25">
      <c r="E30" s="1" t="s">
        <v>44</v>
      </c>
      <c r="F30" s="2">
        <f>COUNTIFS(SEXO,"F",CIDADE,"RIO DE JANEIRO")</f>
        <v>2</v>
      </c>
    </row>
    <row r="31" spans="5:13" ht="30" x14ac:dyDescent="0.25">
      <c r="E31" s="8" t="s">
        <v>46</v>
      </c>
      <c r="F31" s="2">
        <f>SUMPRODUCT(1/COUNTIF(CIDADE,CIDADE))</f>
        <v>7.0000000000000009</v>
      </c>
    </row>
  </sheetData>
  <sortState xmlns:xlrd2="http://schemas.microsoft.com/office/spreadsheetml/2017/richdata2" ref="C4:C15">
    <sortCondition ref="C4:C15"/>
  </sortState>
  <phoneticPr fontId="2" type="noConversion"/>
  <conditionalFormatting sqref="N4:N15">
    <cfRule type="cellIs" dxfId="5" priority="1" operator="equal">
      <formula>"REPROVADO"</formula>
    </cfRule>
    <cfRule type="cellIs" dxfId="4" priority="2" operator="equal">
      <formula>"RECUPERAÇÃO"</formula>
    </cfRule>
    <cfRule type="cellIs" dxfId="3" priority="3" operator="equal">
      <formula>"APROVADO"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L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EAAD-C753-4ECC-A8FC-029904477FF9}">
  <dimension ref="A1:G6"/>
  <sheetViews>
    <sheetView showGridLines="0" tabSelected="1" workbookViewId="0">
      <selection activeCell="E9" sqref="E9"/>
    </sheetView>
  </sheetViews>
  <sheetFormatPr defaultRowHeight="15" x14ac:dyDescent="0.25"/>
  <cols>
    <col min="2" max="2" width="10.140625" bestFit="1" customWidth="1"/>
    <col min="5" max="5" width="11.42578125" bestFit="1" customWidth="1"/>
    <col min="6" max="6" width="9.28515625" customWidth="1"/>
    <col min="7" max="7" width="14.28515625" bestFit="1" customWidth="1"/>
  </cols>
  <sheetData>
    <row r="1" spans="1:7" x14ac:dyDescent="0.25">
      <c r="A1" s="6" t="s">
        <v>0</v>
      </c>
      <c r="B1" s="6" t="s">
        <v>1</v>
      </c>
      <c r="C1" s="6" t="s">
        <v>4</v>
      </c>
      <c r="D1" s="6" t="s">
        <v>5</v>
      </c>
      <c r="E1" s="6" t="s">
        <v>30</v>
      </c>
      <c r="F1" s="6" t="s">
        <v>47</v>
      </c>
      <c r="G1" s="6" t="s">
        <v>33</v>
      </c>
    </row>
    <row r="2" spans="1:7" x14ac:dyDescent="0.25">
      <c r="A2" s="2">
        <v>1</v>
      </c>
      <c r="B2" s="2" t="s">
        <v>9</v>
      </c>
      <c r="C2" s="3">
        <v>3.5</v>
      </c>
      <c r="D2" s="3">
        <v>3.5</v>
      </c>
      <c r="E2" s="4">
        <f>(C2+D2)/2</f>
        <v>3.5</v>
      </c>
      <c r="F2" s="9">
        <v>3</v>
      </c>
      <c r="G2" s="7" t="str">
        <f>IFERROR(IF(AND(E2&gt;=6,F2&lt;5),"APROVADO",IF(OR(E2&lt;4,F2&gt;=5),"REPROVADO","RECUPERAÇÃO")),"INDEFINIDO")</f>
        <v>REPROVADO</v>
      </c>
    </row>
    <row r="3" spans="1:7" x14ac:dyDescent="0.25">
      <c r="A3" s="2">
        <v>2</v>
      </c>
      <c r="B3" s="2" t="s">
        <v>12</v>
      </c>
      <c r="C3" s="3" t="s">
        <v>45</v>
      </c>
      <c r="D3" s="3">
        <v>7</v>
      </c>
      <c r="E3" s="4" t="e">
        <f>(C3+D3)/2</f>
        <v>#VALUE!</v>
      </c>
      <c r="F3" s="9">
        <v>4</v>
      </c>
      <c r="G3" s="7" t="str">
        <f t="shared" ref="G3:G6" si="0">IFERROR(IF(AND(E3&gt;=6,F3&lt;5),"APROVADO",IF(OR(E3&lt;4,F3&gt;=5),"REPROVADO","RECUPERAÇÃO")),"INDEFINIDO")</f>
        <v>INDEFINIDO</v>
      </c>
    </row>
    <row r="4" spans="1:7" x14ac:dyDescent="0.25">
      <c r="A4" s="2">
        <v>3</v>
      </c>
      <c r="B4" s="2" t="s">
        <v>17</v>
      </c>
      <c r="C4" s="3">
        <v>7</v>
      </c>
      <c r="D4" s="3">
        <v>4.5</v>
      </c>
      <c r="E4" s="4">
        <f t="shared" ref="E4:E5" si="1">(C4+D4)/2</f>
        <v>5.75</v>
      </c>
      <c r="F4" s="9">
        <v>3</v>
      </c>
      <c r="G4" s="7" t="str">
        <f t="shared" si="0"/>
        <v>RECUPERAÇÃO</v>
      </c>
    </row>
    <row r="5" spans="1:7" x14ac:dyDescent="0.25">
      <c r="A5" s="2">
        <v>4</v>
      </c>
      <c r="B5" s="2" t="s">
        <v>15</v>
      </c>
      <c r="C5" s="3">
        <v>8</v>
      </c>
      <c r="D5" s="3">
        <v>7.5</v>
      </c>
      <c r="E5" s="4">
        <f t="shared" si="1"/>
        <v>7.75</v>
      </c>
      <c r="F5" s="9">
        <v>1</v>
      </c>
      <c r="G5" s="7" t="str">
        <f t="shared" si="0"/>
        <v>APROVADO</v>
      </c>
    </row>
    <row r="6" spans="1:7" x14ac:dyDescent="0.25">
      <c r="A6" s="2">
        <v>5</v>
      </c>
      <c r="B6" s="2" t="s">
        <v>11</v>
      </c>
      <c r="C6" s="3">
        <v>8</v>
      </c>
      <c r="D6" s="3">
        <v>6</v>
      </c>
      <c r="E6" s="4">
        <f t="shared" ref="E6" si="2">(C6+D6)/2</f>
        <v>7</v>
      </c>
      <c r="F6" s="9">
        <v>10</v>
      </c>
      <c r="G6" s="7" t="str">
        <f t="shared" si="0"/>
        <v>REPROVADO</v>
      </c>
    </row>
  </sheetData>
  <conditionalFormatting sqref="G2:G6">
    <cfRule type="cellIs" dxfId="2" priority="1" operator="equal">
      <formula>"REPROVADO"</formula>
    </cfRule>
    <cfRule type="cellIs" dxfId="1" priority="2" operator="equal">
      <formula>"RECUPERAÇÃO"</formula>
    </cfRule>
    <cfRule type="cellIs" dxfId="0" priority="3" operator="equal">
      <formula>"APROVADO"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 Turma A</vt:lpstr>
      <vt:lpstr>Turma B</vt:lpstr>
      <vt:lpstr>CIDADE</vt:lpstr>
      <vt:lpstr>SEXO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Tamberlini Alves</dc:creator>
  <cp:lastModifiedBy>Fernando Tamberlini Alves</cp:lastModifiedBy>
  <dcterms:created xsi:type="dcterms:W3CDTF">2023-05-30T14:20:20Z</dcterms:created>
  <dcterms:modified xsi:type="dcterms:W3CDTF">2023-05-30T18:55:08Z</dcterms:modified>
</cp:coreProperties>
</file>